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دخنة\"/>
    </mc:Choice>
  </mc:AlternateContent>
  <bookViews>
    <workbookView xWindow="-105" yWindow="-105" windowWidth="23250" windowHeight="12570" firstSheet="1" activeTab="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<sst xmlns="http://schemas.openxmlformats.org/spreadsheetml/2006/main" count="554" uniqueCount="447">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</sst>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451743.5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10" sqref="G10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75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5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48">
        <v>200000</v>
      </c>
      <c r="H10" s="219"/>
      <c r="I10" s="217"/>
      <c r="J10" s="219"/>
      <c r="K10" s="219"/>
      <c r="L10" s="219"/>
      <c r="N10" s="141">
        <f t="shared" si="0"/>
        <v>200000</v>
      </c>
      <c r="O10" s="141">
        <f t="shared" si="1"/>
        <v>0</v>
      </c>
      <c r="P10" s="141">
        <f t="shared" si="2"/>
        <v>200000</v>
      </c>
    </row>
    <row r="11" spans="2:16" ht="23.25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200000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200000</v>
      </c>
      <c r="O12" s="6">
        <f t="shared" si="1"/>
        <v>0</v>
      </c>
      <c r="P12" s="6">
        <f t="shared" si="2"/>
        <v>200000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200000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200000</v>
      </c>
      <c r="O26" s="9">
        <f t="shared" si="1"/>
        <v>0</v>
      </c>
      <c r="P26" s="9">
        <f t="shared" si="2"/>
        <v>200000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3" activePane="bottomRight" state="frozen"/>
      <selection pane="topRight" activeCell="M1" sqref="M1"/>
      <selection pane="bottomLeft" activeCell="A5" sqref="A5"/>
      <selection pane="bottomRight" activeCell="C242" sqref="C242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57826.75</v>
      </c>
      <c r="E5" s="223">
        <f>E6</f>
        <v>5826.75</v>
      </c>
      <c r="F5" s="224">
        <f>F210</f>
        <v>52000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5826.75</v>
      </c>
      <c r="E6" s="226">
        <f>E7+E38+E134+E190</f>
        <v>5826.75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5826.75</v>
      </c>
      <c r="E134" s="226">
        <f>SUM(E135,E137,E144,E150,E155,E157,E159,E161,E163,E165,E167,E169,E171,E183)</f>
        <v>5826.75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2260.84</v>
      </c>
      <c r="E137" s="226">
        <f>SUM(E138:E143)</f>
        <v>2260.84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2260.84</v>
      </c>
      <c r="E139" s="226">
        <v>2260.84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1549.2</v>
      </c>
      <c r="E155" s="226">
        <f>E156</f>
        <v>1549.2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1549.2</v>
      </c>
      <c r="E156" s="226">
        <v>1549.2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1341.71</v>
      </c>
      <c r="E157" s="226">
        <f>E158</f>
        <v>1341.71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1341.71</v>
      </c>
      <c r="E158" s="226">
        <v>1341.71</v>
      </c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675</v>
      </c>
      <c r="E169" s="226">
        <f>E170</f>
        <v>675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675</v>
      </c>
      <c r="E170" s="226">
        <v>675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52000</v>
      </c>
      <c r="E210" s="228"/>
      <c r="F210" s="227">
        <f>SUM(F211,F249)</f>
        <v>52000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52000</v>
      </c>
      <c r="E211" s="232"/>
      <c r="F211" s="227">
        <f>SUM(F212,F214,F223,F232,F238)</f>
        <v>52000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52000</v>
      </c>
      <c r="E238" s="232"/>
      <c r="F238" s="227">
        <f>SUM(F239:F248)</f>
        <v>52000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52000</v>
      </c>
      <c r="E245" s="232"/>
      <c r="F245" s="227">
        <v>52000</v>
      </c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57826.75</v>
      </c>
      <c r="E293" s="243">
        <f>E5</f>
        <v>5826.75</v>
      </c>
      <c r="F293" s="243">
        <f>F210</f>
        <v>52000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abSelected="1" topLeftCell="A16" workbookViewId="0">
      <selection activeCell="J21" sqref="J21"/>
    </sheetView>
  </sheetViews>
  <sheetFormatPr defaultRowHeight="14.25"/>
  <cols>
    <col min="3" max="3" width="44.375" customWidth="1"/>
    <col min="4" max="4" width="12.25" customWidth="1"/>
    <col min="5" max="5" width="12.625" customWidth="1"/>
    <col min="6" max="6" width="17.625" customWidth="1"/>
  </cols>
  <sheetData>
    <row r="2" spans="2:6" ht="20.25">
      <c r="B2" s="288" t="s">
        <v>444</v>
      </c>
      <c r="C2" s="288"/>
      <c r="D2" s="288"/>
      <c r="E2" s="288"/>
      <c r="F2" s="288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166885</v>
      </c>
      <c r="E7" s="245">
        <v>18885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166885</v>
      </c>
      <c r="E15" s="161">
        <f>SUM(E7:E14)</f>
        <v>18885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391831</v>
      </c>
      <c r="E17" s="246">
        <v>391831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391831</v>
      </c>
      <c r="E22" s="161">
        <f>SUM(E17:E21)</f>
        <v>391831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558716</v>
      </c>
      <c r="E33" s="166">
        <f>E15+E22+E31</f>
        <v>410716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opLeftCell="A16" zoomScale="96" zoomScaleNormal="96" workbookViewId="0">
      <selection activeCell="F25" sqref="F25:F26"/>
    </sheetView>
  </sheetViews>
  <sheetFormatPr defaultRowHeight="14.25"/>
  <cols>
    <col min="3" max="3" width="8.125" bestFit="1" customWidth="1"/>
    <col min="4" max="4" width="33.375" customWidth="1"/>
    <col min="5" max="5" width="13.625" customWidth="1"/>
    <col min="6" max="6" width="14.125" customWidth="1"/>
    <col min="7" max="7" width="23.375" customWidth="1"/>
  </cols>
  <sheetData>
    <row r="2" spans="3:7" ht="20.25">
      <c r="C2" s="288" t="s">
        <v>445</v>
      </c>
      <c r="D2" s="288"/>
      <c r="E2" s="288"/>
      <c r="F2" s="288"/>
      <c r="G2" s="288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47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50">
        <f>F19+'تقرير المصروفات '!E134</f>
        <v>106972.5</v>
      </c>
      <c r="F19" s="211">
        <v>101145.75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106972.5</v>
      </c>
      <c r="F22" s="161">
        <f>SUM(F15:F21)</f>
        <v>101145.75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159592</v>
      </c>
      <c r="F25" s="204">
        <v>11592</v>
      </c>
      <c r="G25" s="160"/>
    </row>
    <row r="26" spans="3:7" ht="15.75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292151.5</v>
      </c>
      <c r="F26" s="204">
        <v>297978.25</v>
      </c>
      <c r="G26" s="160"/>
    </row>
    <row r="27" spans="3:7" ht="16.5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451743.5</v>
      </c>
      <c r="F28" s="164">
        <f>SUM(F25:F27)</f>
        <v>309570.25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6" t="s">
        <v>433</v>
      </c>
      <c r="D30" s="287"/>
      <c r="E30" s="166">
        <f>E13+E22+E28</f>
        <v>558716</v>
      </c>
      <c r="F30" s="166">
        <f>F13+F22+F28</f>
        <v>410716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9" t="s">
        <v>176</v>
      </c>
      <c r="C3" s="289"/>
      <c r="D3" s="289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52000</v>
      </c>
      <c r="E32" s="117"/>
      <c r="F32" s="123">
        <v>31105</v>
      </c>
      <c r="G32" s="126" t="s">
        <v>142</v>
      </c>
      <c r="H32" s="175">
        <f>'تقرير الايرادات والتبرعات '!G10</f>
        <v>200000</v>
      </c>
      <c r="J32" s="140">
        <f t="shared" si="0"/>
        <v>148000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52000</v>
      </c>
      <c r="E39" s="117"/>
      <c r="F39" s="124">
        <v>31105007</v>
      </c>
      <c r="G39" s="125" t="s">
        <v>156</v>
      </c>
      <c r="H39" s="175"/>
      <c r="J39" s="140">
        <f t="shared" si="0"/>
        <v>-52000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52000</v>
      </c>
      <c r="E48" s="119"/>
      <c r="F48" s="128"/>
      <c r="G48" s="50" t="s">
        <v>42</v>
      </c>
      <c r="H48" s="177">
        <f>H7+H8+H17+H26+H32+H43</f>
        <v>200000</v>
      </c>
      <c r="J48" s="51">
        <f>H48-D48</f>
        <v>148000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11592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159592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2024-03-07T16:25:06Z</dcterms:modified>
</cp:coreProperties>
</file>